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udelaP\Documents\Městský útulek\MÚ Opava, VŘ\Městský útulek Opava, VŘ\Celková projektová dokumentace-soutěž\C - MÚ Opava - rozpočty\"/>
    </mc:Choice>
  </mc:AlternateContent>
  <xr:revisionPtr revIDLastSave="0" documentId="13_ncr:1_{01BAD073-4B1E-4B98-9285-A261C7F0891A}" xr6:coauthVersionLast="47" xr6:coauthVersionMax="47" xr10:uidLastSave="{00000000-0000-0000-0000-000000000000}"/>
  <bookViews>
    <workbookView xWindow="1950" yWindow="1950" windowWidth="24495" windowHeight="136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3 0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'03 05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'03 05 Pol'!$A$1:$Y$51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A38" i="12" l="1"/>
  <c r="BA35" i="12"/>
  <c r="BA33" i="12"/>
  <c r="BA31" i="12"/>
  <c r="BA24" i="12"/>
  <c r="BA20" i="12"/>
  <c r="BA12" i="12"/>
  <c r="BA10" i="12"/>
  <c r="G8" i="12"/>
  <c r="I49" i="1" s="1"/>
  <c r="I16" i="1" s="1"/>
  <c r="G9" i="12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AE41" i="12"/>
  <c r="F41" i="1" s="1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K8" i="12" l="1"/>
  <c r="I8" i="12"/>
  <c r="O8" i="12"/>
  <c r="AF41" i="12"/>
  <c r="G41" i="1" s="1"/>
  <c r="H41" i="1" s="1"/>
  <c r="I41" i="1" s="1"/>
  <c r="V8" i="12"/>
  <c r="Q8" i="12"/>
  <c r="G41" i="12"/>
  <c r="F39" i="1"/>
  <c r="F42" i="1" s="1"/>
  <c r="G23" i="1" s="1"/>
  <c r="A23" i="1" s="1"/>
  <c r="F40" i="1"/>
  <c r="I50" i="1"/>
  <c r="J49" i="1" s="1"/>
  <c r="J50" i="1" s="1"/>
  <c r="M8" i="12"/>
  <c r="I21" i="1"/>
  <c r="G40" i="1" l="1"/>
  <c r="H40" i="1" s="1"/>
  <c r="I40" i="1" s="1"/>
  <c r="G39" i="1"/>
  <c r="G42" i="1" s="1"/>
  <c r="G25" i="1" s="1"/>
  <c r="A25" i="1" s="1"/>
  <c r="H39" i="1"/>
  <c r="I39" i="1" s="1"/>
  <c r="I42" i="1" s="1"/>
  <c r="J40" i="1" s="1"/>
  <c r="G28" i="1"/>
  <c r="J39" i="1"/>
  <c r="J42" i="1" s="1"/>
  <c r="J41" i="1"/>
  <c r="G24" i="1"/>
  <c r="A24" i="1"/>
  <c r="G26" i="1" l="1"/>
  <c r="A27" i="1" s="1"/>
  <c r="A26" i="1"/>
  <c r="H42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</author>
  </authors>
  <commentList>
    <comment ref="S6" authorId="0" shapeId="0" xr:uid="{70400329-931D-45B2-8571-C5C4BA6DD4D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8E71EB9-F67A-437F-84EF-F236A0C8B9B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<sst xmlns="http://schemas.openxmlformats.org/spreadsheetml/2006/main" count="336" uniqueCount="169">
  <si>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</si>
  <si>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</si>
  <si>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</si>
  <si>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</si>
  <si>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</si>
  <si>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</si>
  <si>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</si>
  <si>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</si>
  <si>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</si>
  <si>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</si>
  <si>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</si>
  <si>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</si>
  <si>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</si>
  <si>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</si>
  <si>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</si>
  <si>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</si>
  <si>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</si>
  <si>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</si>
  <si>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</si>
  <si>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</si>
  <si>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</si>
  <si>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</si>
  <si>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</si>
  <si>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</si>
  <si>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</si>
  <si>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</si>
  <si>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</si>
  <si>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</si>
  <si>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</si>
  <si>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</si>
  <si>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</si>
  <si>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</si>
  <si>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</si>
  <si>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</si>
  <si>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</si>
  <si>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</si>
  <si>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</si>
  <si>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</si>
  <si>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</si>
  <si>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</si>
  <si>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</si>
  <si>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</si>
  <si>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</si>
  <si>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05</t>
  </si>
  <si>
    <t>VEDLEJŠÍ ROZPOČTOVÉ NÁKLADY</t>
  </si>
  <si>
    <t>03</t>
  </si>
  <si>
    <t>Objekt:</t>
  </si>
  <si>
    <t>Rozpočet:</t>
  </si>
  <si>
    <t>10/2026</t>
  </si>
  <si>
    <t>Stavba</t>
  </si>
  <si>
    <t>Celkem za stavbu</t>
  </si>
  <si>
    <t>CZK</t>
  </si>
  <si>
    <t>Rekapitulace dílů</t>
  </si>
  <si>
    <t>Typ dílu</t>
  </si>
  <si>
    <t>VRN</t>
  </si>
  <si>
    <t>Vedlejší rozpočtové náklady - Objekt útulku "A", Objekt venkovních úprav "B"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</si>
  <si>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</si>
  <si>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</si>
  <si>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</si>
  <si>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</si>
  <si>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</si>
  <si>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</si>
  <si>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</si>
  <si>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</si>
  <si>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</si>
  <si>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</si>
  <si>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</si>
  <si>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</si>
  <si>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</si>
  <si>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</si>
  <si>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</si>
  <si>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</si>
  <si>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</si>
  <si>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</si>
  <si>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</si>
  <si>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</si>
  <si>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</si>
  <si>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</si>
  <si>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</si>
  <si>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</si>
  <si>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</si>
  <si>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</si>
  <si>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</si>
  <si>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</si>
  <si>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</si>
  <si>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</si>
  <si>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VRN.01</t>
  </si>
  <si>
    <t xml:space="preserve">Označení stavby </t>
  </si>
  <si>
    <t>kpl</t>
  </si>
  <si>
    <t>Vlastní</t>
  </si>
  <si>
    <t>Indiv</t>
  </si>
  <si>
    <t>Práce</t>
  </si>
  <si>
    <t>Běžná</t>
  </si>
  <si>
    <t>POL1_1</t>
  </si>
  <si>
    <t>Označení stavby (D+M osazení informační tabule s uvedením názvu stavby, investora stavby, zhotovitele stavby, uvedením termínu a realizace stavby, uvedení kontaktu na odpovědného stavbyvedoucího, ...)</t>
  </si>
  <si>
    <t>POP</t>
  </si>
  <si>
    <t>VRN.02</t>
  </si>
  <si>
    <t xml:space="preserve">Zařízení staveniště </t>
  </si>
  <si>
    <t>Zařízení staveniště - náklady na vybudování, používání a likvidaci staveniště vč. napojení na potřebná média a jejich spotřeby a vč. nákladů na uvedení pronajatých ploch do původního stavu, oplocení a ostraha staveniště</t>
  </si>
  <si>
    <t>VRN.03</t>
  </si>
  <si>
    <t>Vypracování výrobní a dílenské dokumentace. Objektu útulku "A" a objektu venkovních úprav "B"  (pro stavební část a všechny ostatní profese)</t>
  </si>
  <si>
    <t>VRN.04</t>
  </si>
  <si>
    <t>Náklady zhotovitele na nutné konzultace se zpracovatelem PD při realizaci stavby. Objektu útulku "A" a objektu venkovních úprav "B"  (pro stavební část a všechny ostatní profese)</t>
  </si>
  <si>
    <t>hod</t>
  </si>
  <si>
    <t>VRN.05</t>
  </si>
  <si>
    <t>Náklady zhotovitele na nutné konzultace se statikem při realizaci stavby. Objektu útulku "A" a objektu venkovních úprav "B"  (pro stavební část a všechny ostatní profese)</t>
  </si>
  <si>
    <t>VRN.06</t>
  </si>
  <si>
    <t>Náklady zhotovitele na nutné konzultace s projektantem při realizaci stavby. Objektu útulku "A" a objektu venkovních úprav "B"  (pro stavební část a všechny ostatní profese)</t>
  </si>
  <si>
    <t>VRN.07</t>
  </si>
  <si>
    <t>Provedení sond do stávající konstrukcí objektů před zahájením bouracích a demoličních prací</t>
  </si>
  <si>
    <t>VRN.08</t>
  </si>
  <si>
    <t>Zajištění vyjádření správců sítí vč. příslušných poplatků.</t>
  </si>
  <si>
    <t>VRN.09</t>
  </si>
  <si>
    <t xml:space="preserve">Vytýčení podzemních vedení technického vybavení - vytýčení inženýrských sítí na staveništi </t>
  </si>
  <si>
    <t>Vytýčení podzemních vedení technického vybavení - vytýčení inženýrských sítí na staveništi jejich správci s případným provedením průzkumných sond, zpětné předání inženýrských sítí jednotlivým vlastníkům/správcům, náklady na aktualizaci vyjádření k existenci sítí</t>
  </si>
  <si>
    <t>VRN.10</t>
  </si>
  <si>
    <t>Průběžné čištění veřejných komunikací znečištěných zhotovitelem stavby při její realizaci, čištění vozidel při výjezdu ze stavby, průběžné kropení celého staveniště proti prašnosti</t>
  </si>
  <si>
    <t>VRN.11</t>
  </si>
  <si>
    <t>Potřebné skládky a meziskládky stavebních materiálů, vybourané sutě a vybouraných hmot, zpětné předání staveništních ploch po ukončení stavby jejich majitelům a správcům</t>
  </si>
  <si>
    <t>VRN.12</t>
  </si>
  <si>
    <t xml:space="preserve">Pořizování fotodokumentace stavby </t>
  </si>
  <si>
    <t>Pořizování fotodokumentace stavby včetně pasportizace a dokumentace skutečného stavu před zahájením stavby (ze stejných míst) . Objektu útulku "A" a objektu venkovních úprav "B"  (pro stavební část a všechny ostatní profese)</t>
  </si>
  <si>
    <t>VRN.13</t>
  </si>
  <si>
    <t>Geodetické zaměření skutečného provedení stavby včetně zákresu tras a objektů po provedení stavby. Objektu útulku "A" a objektu venkovních úprav "B"  (pro stavební část a všechny ostatní profese)</t>
  </si>
  <si>
    <t>VRN.14</t>
  </si>
  <si>
    <t>Zaměření veškerých nadzemních a podzemních objektů, potrubních vedení a kabelových rozvodů po provedení stavby</t>
  </si>
  <si>
    <t>VRN.14-1</t>
  </si>
  <si>
    <t>Montáž mobilního staveništního oplocení výšky 2,0 m (včetně dopravy a manipulace)</t>
  </si>
  <si>
    <t>m</t>
  </si>
  <si>
    <t>VRN.14-2</t>
  </si>
  <si>
    <t>Pronájem mobilního staveništního oplocení v. 2,0 m. 150 m po dobu 365 dní. 150*365=54750</t>
  </si>
  <si>
    <t>VRN.14-3</t>
  </si>
  <si>
    <t>Demontáž mobilního drátěného staveništního oplocení v. 2,0 m (včetně dopravy a manipulace)</t>
  </si>
  <si>
    <t>VRN.15</t>
  </si>
  <si>
    <t>Projektová dokumentace skutečného provedení</t>
  </si>
  <si>
    <t>Projektová dokumentace skutečného provedení ve 2-ti tištěných vyhotoveních a 2x v digitální formě ve formátu pdf a dwg na elektronickém záznamovém nosiči. Objektu útulku "A" a objektu venkovních úprav "B"  (pro stavební část a všechny ostatní profese)</t>
  </si>
  <si>
    <t>VRN.16</t>
  </si>
  <si>
    <t>KOLAUDAČNÍ ŘÍZENÍ</t>
  </si>
  <si>
    <t>KOLAUDAČNÍ ŘÍZENÍ. Veškeré doklady potřebné ke kolaudaci - revizní zprávy, tlakové zkoušky, prohlášení o shodě k použitým materiálům, revize hronmosvodu, zkoušky těsnosti, ..... Objektu útulku "A" a objektu venkovních úprav "B"  (pro stavební část a všechny ostatní profese)</t>
  </si>
  <si>
    <t>VRN.17</t>
  </si>
  <si>
    <t>Vyhotovení geometrického plánu stavby</t>
  </si>
  <si>
    <t>Vyhotovení geometrického plánu stavby ve 3 vyhotoveních v tištěné verzi a 2x v digitální verzi na CD pro potřeby kolaudace a zápisu do KN. Objektu útulku "A" a objektu venkovních úprav "B"  (pro stavební část a všechny ostatní profese)</t>
  </si>
  <si>
    <t>VRN.18</t>
  </si>
  <si>
    <t>Závěrečný úklid objektu před předáním stavby uživateli do trvalého užívání - finální úklid stavby. Objektu útulku "A" a objektu venkovních úprav "B"  (pro stavební část a všechny ostatní profese)</t>
  </si>
  <si>
    <t>VRN.19</t>
  </si>
  <si>
    <t>Dodávka a montáž provizorního přístřešku na kafilerní box</t>
  </si>
  <si>
    <t>kus</t>
  </si>
  <si>
    <t>R-položka</t>
  </si>
  <si>
    <t>POL12_1</t>
  </si>
  <si>
    <t>Dodávka a montáž provizorního přístřešku na kafilerní box, rozm. 4,00 x 4,00 m, výška 2,20 m, lehká konstrukce - 3 pole pletivo, 1 pole volné, lehké zastřešení plechovou krytinou, ukotvení přístřešku pomocí zemních vrutů - kompletní provedení vč. dopravy a manipulace</t>
  </si>
  <si>
    <t>VRN.20</t>
  </si>
  <si>
    <t>Dodávka a montáž komunikačního převodníku pro sběr dat z tepelného čerpadla dodávka včetně napojení na elektroinstalaci</t>
  </si>
  <si>
    <t>ks</t>
  </si>
  <si>
    <t>Kalkul</t>
  </si>
  <si>
    <t>POL1_</t>
  </si>
  <si>
    <t>SUM</t>
  </si>
  <si>
    <t>Poznámky uchazeče k zadání</t>
  </si>
  <si>
    <t>POPUZIV</t>
  </si>
  <si>
    <t>END</t>
  </si>
  <si>
    <t>Městský útulek Opava</t>
  </si>
  <si>
    <t>budova, okolí a zázemí</t>
  </si>
  <si>
    <t>Statutární město Opava</t>
  </si>
  <si>
    <t>00300535</t>
  </si>
  <si>
    <t>CZ00300535</t>
  </si>
  <si>
    <t>Horní náměstí 382/69</t>
  </si>
  <si>
    <t xml:space="preserve">746 01 </t>
  </si>
  <si>
    <t>Opava</t>
  </si>
  <si>
    <t>MĚSTSKÝ ÚTULEK OPAVA</t>
  </si>
  <si>
    <t>BUDOVA, OKOLÍ A ZÁZEMÍ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</si>
</sst>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0" xfId="0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49" fontId="1" fillId="0" borderId="12" xfId="0" applyNumberFormat="1" applyFon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7" t="s">
        <v>41</v>
      </c>
      <c r="B2" s="187"/>
      <c r="C2" s="187"/>
      <c r="D2" s="187"/>
      <c r="E2" s="187"/>
      <c r="F2" s="187"/>
      <c r="G2" s="187"/>
    </row>
  </sheetData>
  <sheetProtection algorithmName="SHA-512" hashValue="2oDxYDh0DYMJhAIn2D2nXro1g20s00VtqFbpeLyPiJjXw0khrNEKJtEJjL4o4IvWn2UdEmQ3ZWeAfO6Fk5xmYA==" saltValue="ezzofopnrg3SGsPspY+Iq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I16" sqref="I16:J1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8" t="s">
        <v>4</v>
      </c>
      <c r="C1" s="189"/>
      <c r="D1" s="189"/>
      <c r="E1" s="189"/>
      <c r="F1" s="189"/>
      <c r="G1" s="189"/>
      <c r="H1" s="189"/>
      <c r="I1" s="189"/>
      <c r="J1" s="190"/>
    </row>
    <row r="2" spans="1:15" ht="36" customHeight="1" x14ac:dyDescent="0.2">
      <c r="A2" s="2"/>
      <c r="B2" s="77" t="s">
        <v>24</v>
      </c>
      <c r="C2" s="78"/>
      <c r="D2" s="79" t="s">
        <v>48</v>
      </c>
      <c r="E2" s="197" t="s">
        <v>159</v>
      </c>
      <c r="F2" s="198"/>
      <c r="G2" s="198"/>
      <c r="H2" s="198"/>
      <c r="I2" s="198"/>
      <c r="J2" s="199"/>
      <c r="O2" s="1"/>
    </row>
    <row r="3" spans="1:15" ht="27" customHeight="1" x14ac:dyDescent="0.2">
      <c r="A3" s="2"/>
      <c r="B3" s="80" t="s">
        <v>46</v>
      </c>
      <c r="C3" s="78"/>
      <c r="D3" s="81" t="s">
        <v>45</v>
      </c>
      <c r="E3" s="200" t="s">
        <v>160</v>
      </c>
      <c r="F3" s="201"/>
      <c r="G3" s="201"/>
      <c r="H3" s="201"/>
      <c r="I3" s="201"/>
      <c r="J3" s="202"/>
    </row>
    <row r="4" spans="1:15" ht="23.25" customHeight="1" x14ac:dyDescent="0.2">
      <c r="A4" s="76">
        <v>1652</v>
      </c>
      <c r="B4" s="82" t="s">
        <v>47</v>
      </c>
      <c r="C4" s="83"/>
      <c r="D4" s="84" t="s">
        <v>43</v>
      </c>
      <c r="E4" s="210" t="s">
        <v>44</v>
      </c>
      <c r="F4" s="211"/>
      <c r="G4" s="211"/>
      <c r="H4" s="211"/>
      <c r="I4" s="211"/>
      <c r="J4" s="212"/>
    </row>
    <row r="5" spans="1:15" ht="24" customHeight="1" x14ac:dyDescent="0.2">
      <c r="A5" s="2"/>
      <c r="B5" s="31" t="s">
        <v>23</v>
      </c>
      <c r="D5" s="215" t="s">
        <v>161</v>
      </c>
      <c r="E5" s="216"/>
      <c r="F5" s="216"/>
      <c r="G5" s="216"/>
      <c r="H5" s="18" t="s">
        <v>42</v>
      </c>
      <c r="I5" s="264" t="s">
        <v>162</v>
      </c>
      <c r="J5" s="8"/>
    </row>
    <row r="6" spans="1:15" ht="15.75" customHeight="1" x14ac:dyDescent="0.2">
      <c r="A6" s="2"/>
      <c r="B6" s="28"/>
      <c r="C6" s="55"/>
      <c r="D6" s="266" t="s">
        <v>164</v>
      </c>
      <c r="E6" s="217"/>
      <c r="F6" s="217"/>
      <c r="G6" s="217"/>
      <c r="H6" s="18" t="s">
        <v>36</v>
      </c>
      <c r="I6" s="265" t="s">
        <v>163</v>
      </c>
      <c r="J6" s="8"/>
    </row>
    <row r="7" spans="1:15" ht="15.75" customHeight="1" x14ac:dyDescent="0.2">
      <c r="A7" s="2"/>
      <c r="B7" s="29"/>
      <c r="C7" s="56"/>
      <c r="D7" s="267" t="s">
        <v>165</v>
      </c>
      <c r="E7" s="268" t="s">
        <v>166</v>
      </c>
      <c r="F7" s="218"/>
      <c r="G7" s="21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4"/>
      <c r="E11" s="204"/>
      <c r="F11" s="204"/>
      <c r="G11" s="204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09"/>
      <c r="E12" s="209"/>
      <c r="F12" s="209"/>
      <c r="G12" s="209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3"/>
      <c r="F13" s="214"/>
      <c r="G13" s="21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3"/>
      <c r="F15" s="203"/>
      <c r="G15" s="205"/>
      <c r="H15" s="205"/>
      <c r="I15" s="205" t="s">
        <v>31</v>
      </c>
      <c r="J15" s="206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94"/>
      <c r="F16" s="195"/>
      <c r="G16" s="194"/>
      <c r="H16" s="195"/>
      <c r="I16" s="194">
        <f>SUMIF(F49:F49,A16,I49:I49)+SUMIF(F49:F49,"PSU",I49:I49)</f>
        <v>0</v>
      </c>
      <c r="J16" s="196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94"/>
      <c r="F17" s="195"/>
      <c r="G17" s="194"/>
      <c r="H17" s="195"/>
      <c r="I17" s="194">
        <f>SUMIF(F49:F49,A17,I49:I49)</f>
        <v>0</v>
      </c>
      <c r="J17" s="196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94"/>
      <c r="F18" s="195"/>
      <c r="G18" s="194"/>
      <c r="H18" s="195"/>
      <c r="I18" s="194">
        <f>SUMIF(F49:F49,A18,I49:I49)</f>
        <v>0</v>
      </c>
      <c r="J18" s="196"/>
    </row>
    <row r="19" spans="1:10" ht="23.25" customHeight="1" x14ac:dyDescent="0.2">
      <c r="A19" s="139" t="s">
        <v>56</v>
      </c>
      <c r="B19" s="38" t="s">
        <v>29</v>
      </c>
      <c r="C19" s="62"/>
      <c r="D19" s="63"/>
      <c r="E19" s="194"/>
      <c r="F19" s="195"/>
      <c r="G19" s="194"/>
      <c r="H19" s="195"/>
      <c r="I19" s="194">
        <f>SUMIF(F49:F49,A19,I49:I49)</f>
        <v>0</v>
      </c>
      <c r="J19" s="196"/>
    </row>
    <row r="20" spans="1:10" ht="23.25" customHeight="1" x14ac:dyDescent="0.2">
      <c r="A20" s="139" t="s">
        <v>57</v>
      </c>
      <c r="B20" s="38" t="s">
        <v>30</v>
      </c>
      <c r="C20" s="62"/>
      <c r="D20" s="63"/>
      <c r="E20" s="194"/>
      <c r="F20" s="195"/>
      <c r="G20" s="194"/>
      <c r="H20" s="195"/>
      <c r="I20" s="194">
        <f>SUMIF(F49:F49,A20,I49:I49)</f>
        <v>0</v>
      </c>
      <c r="J20" s="196"/>
    </row>
    <row r="21" spans="1:10" ht="23.25" customHeight="1" x14ac:dyDescent="0.2">
      <c r="A21" s="2"/>
      <c r="B21" s="48" t="s">
        <v>31</v>
      </c>
      <c r="C21" s="64"/>
      <c r="D21" s="65"/>
      <c r="E21" s="207"/>
      <c r="F21" s="208"/>
      <c r="G21" s="207"/>
      <c r="H21" s="208"/>
      <c r="I21" s="207">
        <f>SUM(I16:J20)</f>
        <v>0</v>
      </c>
      <c r="J21" s="224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22">
        <f>ZakladDPHSniVypocet</f>
        <v>0</v>
      </c>
      <c r="H23" s="223"/>
      <c r="I23" s="22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20">
        <f>A23</f>
        <v>0</v>
      </c>
      <c r="H24" s="221"/>
      <c r="I24" s="22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2">
        <f>ZakladDPHZaklVypocet</f>
        <v>0</v>
      </c>
      <c r="H25" s="223"/>
      <c r="I25" s="22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1">
        <f>A25</f>
        <v>0</v>
      </c>
      <c r="H26" s="192"/>
      <c r="I26" s="19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3">
        <f>CenaCelkem-(ZakladDPHSni+DPHSni+ZakladDPHZakl+DPHZakl)</f>
        <v>0</v>
      </c>
      <c r="H27" s="193"/>
      <c r="I27" s="193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26">
        <f>ZakladDPHSniVypocet+ZakladDPHZaklVypocet</f>
        <v>0</v>
      </c>
      <c r="H28" s="226"/>
      <c r="I28" s="226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25">
        <f>A27</f>
        <v>0</v>
      </c>
      <c r="H29" s="225"/>
      <c r="I29" s="225"/>
      <c r="J29" s="119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7"/>
      <c r="E34" s="228"/>
      <c r="G34" s="229"/>
      <c r="H34" s="230"/>
      <c r="I34" s="230"/>
      <c r="J34" s="25"/>
    </row>
    <row r="35" spans="1:10" ht="12.75" customHeight="1" x14ac:dyDescent="0.2">
      <c r="A35" s="2"/>
      <c r="B35" s="2"/>
      <c r="D35" s="219" t="s">
        <v>2</v>
      </c>
      <c r="E35" s="21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49</v>
      </c>
      <c r="C39" s="231"/>
      <c r="D39" s="231"/>
      <c r="E39" s="231"/>
      <c r="F39" s="99">
        <f>'03 05 Pol'!AE41</f>
        <v>0</v>
      </c>
      <c r="G39" s="100">
        <f>'03 05 Pol'!AF41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10" ht="25.5" hidden="1" customHeight="1" x14ac:dyDescent="0.2">
      <c r="A40" s="88">
        <v>2</v>
      </c>
      <c r="B40" s="103" t="s">
        <v>45</v>
      </c>
      <c r="C40" s="232" t="s">
        <v>44</v>
      </c>
      <c r="D40" s="232"/>
      <c r="E40" s="232"/>
      <c r="F40" s="104">
        <f>'03 05 Pol'!AE41</f>
        <v>0</v>
      </c>
      <c r="G40" s="105">
        <f>'03 05 Pol'!AF41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10" ht="25.5" hidden="1" customHeight="1" x14ac:dyDescent="0.2">
      <c r="A41" s="88">
        <v>3</v>
      </c>
      <c r="B41" s="107" t="s">
        <v>43</v>
      </c>
      <c r="C41" s="231" t="s">
        <v>44</v>
      </c>
      <c r="D41" s="231"/>
      <c r="E41" s="231"/>
      <c r="F41" s="108">
        <f>'03 05 Pol'!AE41</f>
        <v>0</v>
      </c>
      <c r="G41" s="101">
        <f>'03 05 Pol'!AF41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10" ht="25.5" hidden="1" customHeight="1" x14ac:dyDescent="0.2">
      <c r="A42" s="88"/>
      <c r="B42" s="233" t="s">
        <v>50</v>
      </c>
      <c r="C42" s="234"/>
      <c r="D42" s="234"/>
      <c r="E42" s="235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52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53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54</v>
      </c>
      <c r="C49" s="236" t="s">
        <v>55</v>
      </c>
      <c r="D49" s="237"/>
      <c r="E49" s="237"/>
      <c r="F49" s="135" t="s">
        <v>26</v>
      </c>
      <c r="G49" s="136"/>
      <c r="H49" s="136"/>
      <c r="I49" s="136">
        <f>'03 05 Pol'!G8</f>
        <v>0</v>
      </c>
      <c r="J49" s="132" t="str">
        <f>IF(I50=0,"",I49/I50*100)</f>
        <v/>
      </c>
    </row>
    <row r="50" spans="1:10" ht="25.5" customHeight="1" x14ac:dyDescent="0.2">
      <c r="A50" s="124"/>
      <c r="B50" s="129" t="s">
        <v>1</v>
      </c>
      <c r="C50" s="130"/>
      <c r="D50" s="131"/>
      <c r="E50" s="131"/>
      <c r="F50" s="137"/>
      <c r="G50" s="138"/>
      <c r="H50" s="138"/>
      <c r="I50" s="138">
        <f>I49</f>
        <v>0</v>
      </c>
      <c r="J50" s="133" t="str">
        <f>J49</f>
        <v/>
      </c>
    </row>
    <row r="51" spans="1:10" x14ac:dyDescent="0.2">
      <c r="F51" s="87"/>
      <c r="G51" s="87"/>
      <c r="H51" s="87"/>
      <c r="I51" s="87"/>
      <c r="J51" s="134"/>
    </row>
    <row r="52" spans="1:10" x14ac:dyDescent="0.2">
      <c r="F52" s="87"/>
      <c r="G52" s="87"/>
      <c r="H52" s="87"/>
      <c r="I52" s="87"/>
      <c r="J52" s="134"/>
    </row>
    <row r="53" spans="1:10" x14ac:dyDescent="0.2">
      <c r="F53" s="87"/>
      <c r="G53" s="87"/>
      <c r="H53" s="87"/>
      <c r="I53" s="87"/>
      <c r="J53" s="134"/>
    </row>
  </sheetData>
  <sheetProtection algorithmName="SHA-512" hashValue="6hjAYxV4fpfOtyueVEyrpuXrdj5KMxJqBwEO1ID/Fw6L+oyDGGNZNN5k2jt7EE074L8jldoAJJxu7SxcHf4iUQ==" saltValue="X9JHx4lnEPJ+0kS02shFd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50" t="s">
        <v>8</v>
      </c>
      <c r="B2" s="49"/>
      <c r="C2" s="240"/>
      <c r="D2" s="240"/>
      <c r="E2" s="240"/>
      <c r="F2" s="240"/>
      <c r="G2" s="241"/>
    </row>
    <row r="3" spans="1:7" ht="24.95" customHeight="1" x14ac:dyDescent="0.2">
      <c r="A3" s="50" t="s">
        <v>9</v>
      </c>
      <c r="B3" s="49"/>
      <c r="C3" s="240"/>
      <c r="D3" s="240"/>
      <c r="E3" s="240"/>
      <c r="F3" s="240"/>
      <c r="G3" s="241"/>
    </row>
    <row r="4" spans="1:7" ht="24.95" customHeight="1" x14ac:dyDescent="0.2">
      <c r="A4" s="50" t="s">
        <v>10</v>
      </c>
      <c r="B4" s="49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sheetProtection algorithmName="SHA-512" hashValue="5+hjQqDDIqHgqt5yR0gbSn47EvJLZ7cAtiP691Wl5btN0YF3Z7yFQnL/3Q5kKZIthWlMCxi4sxSHWBJkqp0HAA==" saltValue="by/QwbkEicHm+4oLUPlzc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7BE02-A6E5-4C32-825E-19436AC1A80A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58</v>
      </c>
    </row>
    <row r="2" spans="1:60" ht="24.95" customHeight="1" x14ac:dyDescent="0.2">
      <c r="A2" s="50" t="s">
        <v>8</v>
      </c>
      <c r="B2" s="49" t="s">
        <v>48</v>
      </c>
      <c r="C2" s="269" t="s">
        <v>167</v>
      </c>
      <c r="D2" s="259"/>
      <c r="E2" s="259"/>
      <c r="F2" s="259"/>
      <c r="G2" s="260"/>
      <c r="AG2" t="s">
        <v>59</v>
      </c>
    </row>
    <row r="3" spans="1:60" ht="24.95" customHeight="1" x14ac:dyDescent="0.2">
      <c r="A3" s="50" t="s">
        <v>9</v>
      </c>
      <c r="B3" s="49" t="s">
        <v>45</v>
      </c>
      <c r="C3" s="269" t="s">
        <v>168</v>
      </c>
      <c r="D3" s="259"/>
      <c r="E3" s="259"/>
      <c r="F3" s="259"/>
      <c r="G3" s="260"/>
      <c r="AC3" s="121" t="s">
        <v>59</v>
      </c>
      <c r="AG3" t="s">
        <v>60</v>
      </c>
    </row>
    <row r="4" spans="1:60" ht="24.95" customHeight="1" x14ac:dyDescent="0.2">
      <c r="A4" s="140" t="s">
        <v>10</v>
      </c>
      <c r="B4" s="141" t="s">
        <v>43</v>
      </c>
      <c r="C4" s="261" t="s">
        <v>44</v>
      </c>
      <c r="D4" s="262"/>
      <c r="E4" s="262"/>
      <c r="F4" s="262"/>
      <c r="G4" s="263"/>
      <c r="AG4" t="s">
        <v>61</v>
      </c>
    </row>
    <row r="5" spans="1:60" x14ac:dyDescent="0.2">
      <c r="D5" s="10"/>
    </row>
    <row r="6" spans="1:60" ht="38.25" x14ac:dyDescent="0.2">
      <c r="A6" s="143" t="s">
        <v>62</v>
      </c>
      <c r="B6" s="145" t="s">
        <v>63</v>
      </c>
      <c r="C6" s="145" t="s">
        <v>64</v>
      </c>
      <c r="D6" s="144" t="s">
        <v>65</v>
      </c>
      <c r="E6" s="143" t="s">
        <v>66</v>
      </c>
      <c r="F6" s="142" t="s">
        <v>67</v>
      </c>
      <c r="G6" s="143" t="s">
        <v>31</v>
      </c>
      <c r="H6" s="146" t="s">
        <v>32</v>
      </c>
      <c r="I6" s="146" t="s">
        <v>68</v>
      </c>
      <c r="J6" s="146" t="s">
        <v>33</v>
      </c>
      <c r="K6" s="146" t="s">
        <v>69</v>
      </c>
      <c r="L6" s="146" t="s">
        <v>70</v>
      </c>
      <c r="M6" s="146" t="s">
        <v>71</v>
      </c>
      <c r="N6" s="146" t="s">
        <v>72</v>
      </c>
      <c r="O6" s="146" t="s">
        <v>73</v>
      </c>
      <c r="P6" s="146" t="s">
        <v>74</v>
      </c>
      <c r="Q6" s="146" t="s">
        <v>75</v>
      </c>
      <c r="R6" s="146" t="s">
        <v>76</v>
      </c>
      <c r="S6" s="146" t="s">
        <v>77</v>
      </c>
      <c r="T6" s="146" t="s">
        <v>78</v>
      </c>
      <c r="U6" s="146" t="s">
        <v>79</v>
      </c>
      <c r="V6" s="146" t="s">
        <v>80</v>
      </c>
      <c r="W6" s="146" t="s">
        <v>81</v>
      </c>
      <c r="X6" s="146" t="s">
        <v>82</v>
      </c>
      <c r="Y6" s="146" t="s">
        <v>83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ht="25.5" x14ac:dyDescent="0.2">
      <c r="A8" s="161" t="s">
        <v>84</v>
      </c>
      <c r="B8" s="162" t="s">
        <v>54</v>
      </c>
      <c r="C8" s="181" t="s">
        <v>55</v>
      </c>
      <c r="D8" s="163"/>
      <c r="E8" s="164"/>
      <c r="F8" s="165"/>
      <c r="G8" s="166">
        <f>SUMIF(AG9:AG39,"&lt;&gt;NOR",G9:G39)</f>
        <v>0</v>
      </c>
      <c r="H8" s="160"/>
      <c r="I8" s="160">
        <f>SUM(I9:I39)</f>
        <v>0</v>
      </c>
      <c r="J8" s="160"/>
      <c r="K8" s="160">
        <f>SUM(K9:K39)</f>
        <v>0</v>
      </c>
      <c r="L8" s="160"/>
      <c r="M8" s="160">
        <f>SUM(M9:M39)</f>
        <v>0</v>
      </c>
      <c r="N8" s="159"/>
      <c r="O8" s="159">
        <f>SUM(O9:O39)</f>
        <v>0</v>
      </c>
      <c r="P8" s="159"/>
      <c r="Q8" s="159">
        <f>SUM(Q9:Q39)</f>
        <v>0</v>
      </c>
      <c r="R8" s="160"/>
      <c r="S8" s="160"/>
      <c r="T8" s="160"/>
      <c r="U8" s="160"/>
      <c r="V8" s="160">
        <f>SUM(V9:V39)</f>
        <v>0</v>
      </c>
      <c r="W8" s="160"/>
      <c r="X8" s="160"/>
      <c r="Y8" s="160"/>
      <c r="AG8" t="s">
        <v>85</v>
      </c>
    </row>
    <row r="9" spans="1:60" outlineLevel="1" x14ac:dyDescent="0.2">
      <c r="A9" s="168">
        <v>1</v>
      </c>
      <c r="B9" s="169" t="s">
        <v>86</v>
      </c>
      <c r="C9" s="182" t="s">
        <v>87</v>
      </c>
      <c r="D9" s="170" t="s">
        <v>88</v>
      </c>
      <c r="E9" s="171">
        <v>1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6">
        <v>0</v>
      </c>
      <c r="O9" s="156">
        <f>ROUND(E9*N9,2)</f>
        <v>0</v>
      </c>
      <c r="P9" s="156">
        <v>0</v>
      </c>
      <c r="Q9" s="156">
        <f>ROUND(E9*P9,2)</f>
        <v>0</v>
      </c>
      <c r="R9" s="157"/>
      <c r="S9" s="157" t="s">
        <v>89</v>
      </c>
      <c r="T9" s="157" t="s">
        <v>90</v>
      </c>
      <c r="U9" s="157">
        <v>0</v>
      </c>
      <c r="V9" s="157">
        <f>ROUND(E9*U9,2)</f>
        <v>0</v>
      </c>
      <c r="W9" s="157"/>
      <c r="X9" s="157" t="s">
        <v>91</v>
      </c>
      <c r="Y9" s="157" t="s">
        <v>92</v>
      </c>
      <c r="Z9" s="147"/>
      <c r="AA9" s="147"/>
      <c r="AB9" s="147"/>
      <c r="AC9" s="147"/>
      <c r="AD9" s="147"/>
      <c r="AE9" s="147"/>
      <c r="AF9" s="147"/>
      <c r="AG9" s="147" t="s">
        <v>93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33.75" outlineLevel="2" x14ac:dyDescent="0.2">
      <c r="A10" s="154"/>
      <c r="B10" s="155"/>
      <c r="C10" s="256" t="s">
        <v>94</v>
      </c>
      <c r="D10" s="257"/>
      <c r="E10" s="257"/>
      <c r="F10" s="257"/>
      <c r="G10" s="2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95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74" t="str">
        <f>C10</f>
        <v>Označení stavby (D+M osazení informační tabule s uvedením názvu stavby, investora stavby, zhotovitele stavby, uvedením termínu a realizace stavby, uvedení kontaktu na odpovědného stavbyvedoucího, ...)</v>
      </c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8">
        <v>2</v>
      </c>
      <c r="B11" s="169" t="s">
        <v>96</v>
      </c>
      <c r="C11" s="182" t="s">
        <v>97</v>
      </c>
      <c r="D11" s="170" t="s">
        <v>88</v>
      </c>
      <c r="E11" s="171">
        <v>1</v>
      </c>
      <c r="F11" s="172"/>
      <c r="G11" s="173">
        <f>ROUND(E11*F11,2)</f>
        <v>0</v>
      </c>
      <c r="H11" s="158"/>
      <c r="I11" s="157">
        <f>ROUND(E11*H11,2)</f>
        <v>0</v>
      </c>
      <c r="J11" s="158"/>
      <c r="K11" s="157">
        <f>ROUND(E11*J11,2)</f>
        <v>0</v>
      </c>
      <c r="L11" s="157">
        <v>21</v>
      </c>
      <c r="M11" s="157">
        <f>G11*(1+L11/100)</f>
        <v>0</v>
      </c>
      <c r="N11" s="156">
        <v>0</v>
      </c>
      <c r="O11" s="156">
        <f>ROUND(E11*N11,2)</f>
        <v>0</v>
      </c>
      <c r="P11" s="156">
        <v>0</v>
      </c>
      <c r="Q11" s="156">
        <f>ROUND(E11*P11,2)</f>
        <v>0</v>
      </c>
      <c r="R11" s="157"/>
      <c r="S11" s="157" t="s">
        <v>89</v>
      </c>
      <c r="T11" s="157" t="s">
        <v>90</v>
      </c>
      <c r="U11" s="157">
        <v>0</v>
      </c>
      <c r="V11" s="157">
        <f>ROUND(E11*U11,2)</f>
        <v>0</v>
      </c>
      <c r="W11" s="157"/>
      <c r="X11" s="157" t="s">
        <v>91</v>
      </c>
      <c r="Y11" s="157" t="s">
        <v>92</v>
      </c>
      <c r="Z11" s="147"/>
      <c r="AA11" s="147"/>
      <c r="AB11" s="147"/>
      <c r="AC11" s="147"/>
      <c r="AD11" s="147"/>
      <c r="AE11" s="147"/>
      <c r="AF11" s="147"/>
      <c r="AG11" s="147" t="s">
        <v>93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33.75" outlineLevel="2" x14ac:dyDescent="0.2">
      <c r="A12" s="154"/>
      <c r="B12" s="155"/>
      <c r="C12" s="256" t="s">
        <v>98</v>
      </c>
      <c r="D12" s="257"/>
      <c r="E12" s="257"/>
      <c r="F12" s="257"/>
      <c r="G12" s="2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95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74" t="str">
        <f>C12</f>
        <v>Zařízení staveniště - náklady na vybudování, používání a likvidaci staveniště vč. napojení na potřebná média a jejich spotřeby a vč. nákladů na uvedení pronajatých ploch do původního stavu, oplocení a ostraha staveniště</v>
      </c>
      <c r="BB12" s="147"/>
      <c r="BC12" s="147"/>
      <c r="BD12" s="147"/>
      <c r="BE12" s="147"/>
      <c r="BF12" s="147"/>
      <c r="BG12" s="147"/>
      <c r="BH12" s="147"/>
    </row>
    <row r="13" spans="1:60" ht="33.75" outlineLevel="1" x14ac:dyDescent="0.2">
      <c r="A13" s="175">
        <v>3</v>
      </c>
      <c r="B13" s="176" t="s">
        <v>99</v>
      </c>
      <c r="C13" s="183" t="s">
        <v>100</v>
      </c>
      <c r="D13" s="177" t="s">
        <v>88</v>
      </c>
      <c r="E13" s="178">
        <v>1</v>
      </c>
      <c r="F13" s="179"/>
      <c r="G13" s="180">
        <f t="shared" ref="G13:G19" si="0">ROUND(E13*F13,2)</f>
        <v>0</v>
      </c>
      <c r="H13" s="158"/>
      <c r="I13" s="157">
        <f t="shared" ref="I13:I19" si="1">ROUND(E13*H13,2)</f>
        <v>0</v>
      </c>
      <c r="J13" s="158"/>
      <c r="K13" s="157">
        <f t="shared" ref="K13:K19" si="2">ROUND(E13*J13,2)</f>
        <v>0</v>
      </c>
      <c r="L13" s="157">
        <v>21</v>
      </c>
      <c r="M13" s="157">
        <f t="shared" ref="M13:M19" si="3">G13*(1+L13/100)</f>
        <v>0</v>
      </c>
      <c r="N13" s="156">
        <v>0</v>
      </c>
      <c r="O13" s="156">
        <f t="shared" ref="O13:O19" si="4">ROUND(E13*N13,2)</f>
        <v>0</v>
      </c>
      <c r="P13" s="156">
        <v>0</v>
      </c>
      <c r="Q13" s="156">
        <f t="shared" ref="Q13:Q19" si="5">ROUND(E13*P13,2)</f>
        <v>0</v>
      </c>
      <c r="R13" s="157"/>
      <c r="S13" s="157" t="s">
        <v>89</v>
      </c>
      <c r="T13" s="157" t="s">
        <v>90</v>
      </c>
      <c r="U13" s="157">
        <v>0</v>
      </c>
      <c r="V13" s="157">
        <f t="shared" ref="V13:V19" si="6">ROUND(E13*U13,2)</f>
        <v>0</v>
      </c>
      <c r="W13" s="157"/>
      <c r="X13" s="157" t="s">
        <v>91</v>
      </c>
      <c r="Y13" s="157" t="s">
        <v>92</v>
      </c>
      <c r="Z13" s="147"/>
      <c r="AA13" s="147"/>
      <c r="AB13" s="147"/>
      <c r="AC13" s="147"/>
      <c r="AD13" s="147"/>
      <c r="AE13" s="147"/>
      <c r="AF13" s="147"/>
      <c r="AG13" s="147" t="s">
        <v>93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45" outlineLevel="1" x14ac:dyDescent="0.2">
      <c r="A14" s="175">
        <v>4</v>
      </c>
      <c r="B14" s="176" t="s">
        <v>101</v>
      </c>
      <c r="C14" s="183" t="s">
        <v>102</v>
      </c>
      <c r="D14" s="177" t="s">
        <v>103</v>
      </c>
      <c r="E14" s="178">
        <v>50</v>
      </c>
      <c r="F14" s="179"/>
      <c r="G14" s="180">
        <f t="shared" si="0"/>
        <v>0</v>
      </c>
      <c r="H14" s="158"/>
      <c r="I14" s="157">
        <f t="shared" si="1"/>
        <v>0</v>
      </c>
      <c r="J14" s="158"/>
      <c r="K14" s="157">
        <f t="shared" si="2"/>
        <v>0</v>
      </c>
      <c r="L14" s="157">
        <v>21</v>
      </c>
      <c r="M14" s="157">
        <f t="shared" si="3"/>
        <v>0</v>
      </c>
      <c r="N14" s="156">
        <v>0</v>
      </c>
      <c r="O14" s="156">
        <f t="shared" si="4"/>
        <v>0</v>
      </c>
      <c r="P14" s="156">
        <v>0</v>
      </c>
      <c r="Q14" s="156">
        <f t="shared" si="5"/>
        <v>0</v>
      </c>
      <c r="R14" s="157"/>
      <c r="S14" s="157" t="s">
        <v>89</v>
      </c>
      <c r="T14" s="157" t="s">
        <v>90</v>
      </c>
      <c r="U14" s="157">
        <v>0</v>
      </c>
      <c r="V14" s="157">
        <f t="shared" si="6"/>
        <v>0</v>
      </c>
      <c r="W14" s="157"/>
      <c r="X14" s="157" t="s">
        <v>91</v>
      </c>
      <c r="Y14" s="157" t="s">
        <v>92</v>
      </c>
      <c r="Z14" s="147"/>
      <c r="AA14" s="147"/>
      <c r="AB14" s="147"/>
      <c r="AC14" s="147"/>
      <c r="AD14" s="147"/>
      <c r="AE14" s="147"/>
      <c r="AF14" s="147"/>
      <c r="AG14" s="147" t="s">
        <v>93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45" outlineLevel="1" x14ac:dyDescent="0.2">
      <c r="A15" s="175">
        <v>5</v>
      </c>
      <c r="B15" s="176" t="s">
        <v>104</v>
      </c>
      <c r="C15" s="183" t="s">
        <v>105</v>
      </c>
      <c r="D15" s="177" t="s">
        <v>103</v>
      </c>
      <c r="E15" s="178">
        <v>50</v>
      </c>
      <c r="F15" s="179"/>
      <c r="G15" s="180">
        <f t="shared" si="0"/>
        <v>0</v>
      </c>
      <c r="H15" s="158"/>
      <c r="I15" s="157">
        <f t="shared" si="1"/>
        <v>0</v>
      </c>
      <c r="J15" s="158"/>
      <c r="K15" s="157">
        <f t="shared" si="2"/>
        <v>0</v>
      </c>
      <c r="L15" s="157">
        <v>21</v>
      </c>
      <c r="M15" s="157">
        <f t="shared" si="3"/>
        <v>0</v>
      </c>
      <c r="N15" s="156">
        <v>0</v>
      </c>
      <c r="O15" s="156">
        <f t="shared" si="4"/>
        <v>0</v>
      </c>
      <c r="P15" s="156">
        <v>0</v>
      </c>
      <c r="Q15" s="156">
        <f t="shared" si="5"/>
        <v>0</v>
      </c>
      <c r="R15" s="157"/>
      <c r="S15" s="157" t="s">
        <v>89</v>
      </c>
      <c r="T15" s="157" t="s">
        <v>90</v>
      </c>
      <c r="U15" s="157">
        <v>0</v>
      </c>
      <c r="V15" s="157">
        <f t="shared" si="6"/>
        <v>0</v>
      </c>
      <c r="W15" s="157"/>
      <c r="X15" s="157" t="s">
        <v>91</v>
      </c>
      <c r="Y15" s="157" t="s">
        <v>92</v>
      </c>
      <c r="Z15" s="147"/>
      <c r="AA15" s="147"/>
      <c r="AB15" s="147"/>
      <c r="AC15" s="147"/>
      <c r="AD15" s="147"/>
      <c r="AE15" s="147"/>
      <c r="AF15" s="147"/>
      <c r="AG15" s="147" t="s">
        <v>93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45" outlineLevel="1" x14ac:dyDescent="0.2">
      <c r="A16" s="175">
        <v>6</v>
      </c>
      <c r="B16" s="176" t="s">
        <v>106</v>
      </c>
      <c r="C16" s="183" t="s">
        <v>107</v>
      </c>
      <c r="D16" s="177" t="s">
        <v>103</v>
      </c>
      <c r="E16" s="178">
        <v>5</v>
      </c>
      <c r="F16" s="179"/>
      <c r="G16" s="180">
        <f t="shared" si="0"/>
        <v>0</v>
      </c>
      <c r="H16" s="158"/>
      <c r="I16" s="157">
        <f t="shared" si="1"/>
        <v>0</v>
      </c>
      <c r="J16" s="158"/>
      <c r="K16" s="157">
        <f t="shared" si="2"/>
        <v>0</v>
      </c>
      <c r="L16" s="157">
        <v>21</v>
      </c>
      <c r="M16" s="157">
        <f t="shared" si="3"/>
        <v>0</v>
      </c>
      <c r="N16" s="156">
        <v>0</v>
      </c>
      <c r="O16" s="156">
        <f t="shared" si="4"/>
        <v>0</v>
      </c>
      <c r="P16" s="156">
        <v>0</v>
      </c>
      <c r="Q16" s="156">
        <f t="shared" si="5"/>
        <v>0</v>
      </c>
      <c r="R16" s="157"/>
      <c r="S16" s="157" t="s">
        <v>89</v>
      </c>
      <c r="T16" s="157" t="s">
        <v>90</v>
      </c>
      <c r="U16" s="157">
        <v>0</v>
      </c>
      <c r="V16" s="157">
        <f t="shared" si="6"/>
        <v>0</v>
      </c>
      <c r="W16" s="157"/>
      <c r="X16" s="157" t="s">
        <v>91</v>
      </c>
      <c r="Y16" s="157" t="s">
        <v>92</v>
      </c>
      <c r="Z16" s="147"/>
      <c r="AA16" s="147"/>
      <c r="AB16" s="147"/>
      <c r="AC16" s="147"/>
      <c r="AD16" s="147"/>
      <c r="AE16" s="147"/>
      <c r="AF16" s="147"/>
      <c r="AG16" s="147" t="s">
        <v>93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75">
        <v>7</v>
      </c>
      <c r="B17" s="176" t="s">
        <v>108</v>
      </c>
      <c r="C17" s="183" t="s">
        <v>109</v>
      </c>
      <c r="D17" s="177" t="s">
        <v>88</v>
      </c>
      <c r="E17" s="178">
        <v>1</v>
      </c>
      <c r="F17" s="179"/>
      <c r="G17" s="180">
        <f t="shared" si="0"/>
        <v>0</v>
      </c>
      <c r="H17" s="158"/>
      <c r="I17" s="157">
        <f t="shared" si="1"/>
        <v>0</v>
      </c>
      <c r="J17" s="158"/>
      <c r="K17" s="157">
        <f t="shared" si="2"/>
        <v>0</v>
      </c>
      <c r="L17" s="157">
        <v>21</v>
      </c>
      <c r="M17" s="157">
        <f t="shared" si="3"/>
        <v>0</v>
      </c>
      <c r="N17" s="156">
        <v>0</v>
      </c>
      <c r="O17" s="156">
        <f t="shared" si="4"/>
        <v>0</v>
      </c>
      <c r="P17" s="156">
        <v>0</v>
      </c>
      <c r="Q17" s="156">
        <f t="shared" si="5"/>
        <v>0</v>
      </c>
      <c r="R17" s="157"/>
      <c r="S17" s="157" t="s">
        <v>89</v>
      </c>
      <c r="T17" s="157" t="s">
        <v>90</v>
      </c>
      <c r="U17" s="157">
        <v>0</v>
      </c>
      <c r="V17" s="157">
        <f t="shared" si="6"/>
        <v>0</v>
      </c>
      <c r="W17" s="157"/>
      <c r="X17" s="157" t="s">
        <v>91</v>
      </c>
      <c r="Y17" s="157" t="s">
        <v>92</v>
      </c>
      <c r="Z17" s="147"/>
      <c r="AA17" s="147"/>
      <c r="AB17" s="147"/>
      <c r="AC17" s="147"/>
      <c r="AD17" s="147"/>
      <c r="AE17" s="147"/>
      <c r="AF17" s="147"/>
      <c r="AG17" s="147" t="s">
        <v>93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75">
        <v>8</v>
      </c>
      <c r="B18" s="176" t="s">
        <v>110</v>
      </c>
      <c r="C18" s="183" t="s">
        <v>111</v>
      </c>
      <c r="D18" s="177" t="s">
        <v>88</v>
      </c>
      <c r="E18" s="178">
        <v>1</v>
      </c>
      <c r="F18" s="179"/>
      <c r="G18" s="180">
        <f t="shared" si="0"/>
        <v>0</v>
      </c>
      <c r="H18" s="158"/>
      <c r="I18" s="157">
        <f t="shared" si="1"/>
        <v>0</v>
      </c>
      <c r="J18" s="158"/>
      <c r="K18" s="157">
        <f t="shared" si="2"/>
        <v>0</v>
      </c>
      <c r="L18" s="157">
        <v>21</v>
      </c>
      <c r="M18" s="157">
        <f t="shared" si="3"/>
        <v>0</v>
      </c>
      <c r="N18" s="156">
        <v>0</v>
      </c>
      <c r="O18" s="156">
        <f t="shared" si="4"/>
        <v>0</v>
      </c>
      <c r="P18" s="156">
        <v>0</v>
      </c>
      <c r="Q18" s="156">
        <f t="shared" si="5"/>
        <v>0</v>
      </c>
      <c r="R18" s="157"/>
      <c r="S18" s="157" t="s">
        <v>89</v>
      </c>
      <c r="T18" s="157" t="s">
        <v>90</v>
      </c>
      <c r="U18" s="157">
        <v>0</v>
      </c>
      <c r="V18" s="157">
        <f t="shared" si="6"/>
        <v>0</v>
      </c>
      <c r="W18" s="157"/>
      <c r="X18" s="157" t="s">
        <v>91</v>
      </c>
      <c r="Y18" s="157" t="s">
        <v>92</v>
      </c>
      <c r="Z18" s="147"/>
      <c r="AA18" s="147"/>
      <c r="AB18" s="147"/>
      <c r="AC18" s="147"/>
      <c r="AD18" s="147"/>
      <c r="AE18" s="147"/>
      <c r="AF18" s="147"/>
      <c r="AG18" s="147" t="s">
        <v>93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2.5" outlineLevel="1" x14ac:dyDescent="0.2">
      <c r="A19" s="168">
        <v>9</v>
      </c>
      <c r="B19" s="169" t="s">
        <v>112</v>
      </c>
      <c r="C19" s="182" t="s">
        <v>113</v>
      </c>
      <c r="D19" s="170" t="s">
        <v>88</v>
      </c>
      <c r="E19" s="171">
        <v>1</v>
      </c>
      <c r="F19" s="172"/>
      <c r="G19" s="173">
        <f t="shared" si="0"/>
        <v>0</v>
      </c>
      <c r="H19" s="158"/>
      <c r="I19" s="157">
        <f t="shared" si="1"/>
        <v>0</v>
      </c>
      <c r="J19" s="158"/>
      <c r="K19" s="157">
        <f t="shared" si="2"/>
        <v>0</v>
      </c>
      <c r="L19" s="157">
        <v>21</v>
      </c>
      <c r="M19" s="157">
        <f t="shared" si="3"/>
        <v>0</v>
      </c>
      <c r="N19" s="156">
        <v>0</v>
      </c>
      <c r="O19" s="156">
        <f t="shared" si="4"/>
        <v>0</v>
      </c>
      <c r="P19" s="156">
        <v>0</v>
      </c>
      <c r="Q19" s="156">
        <f t="shared" si="5"/>
        <v>0</v>
      </c>
      <c r="R19" s="157"/>
      <c r="S19" s="157" t="s">
        <v>89</v>
      </c>
      <c r="T19" s="157" t="s">
        <v>90</v>
      </c>
      <c r="U19" s="157">
        <v>0</v>
      </c>
      <c r="V19" s="157">
        <f t="shared" si="6"/>
        <v>0</v>
      </c>
      <c r="W19" s="157"/>
      <c r="X19" s="157" t="s">
        <v>91</v>
      </c>
      <c r="Y19" s="157" t="s">
        <v>92</v>
      </c>
      <c r="Z19" s="147"/>
      <c r="AA19" s="147"/>
      <c r="AB19" s="147"/>
      <c r="AC19" s="147"/>
      <c r="AD19" s="147"/>
      <c r="AE19" s="147"/>
      <c r="AF19" s="147"/>
      <c r="AG19" s="147" t="s">
        <v>93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33.75" outlineLevel="2" x14ac:dyDescent="0.2">
      <c r="A20" s="154"/>
      <c r="B20" s="155"/>
      <c r="C20" s="256" t="s">
        <v>114</v>
      </c>
      <c r="D20" s="257"/>
      <c r="E20" s="257"/>
      <c r="F20" s="257"/>
      <c r="G20" s="2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95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74" t="str">
        <f>C20</f>
        <v>Vytýčení podzemních vedení technického vybavení - vytýčení inženýrských sítí na staveništi jejich správci s případným provedením průzkumných sond, zpětné předání inženýrských sítí jednotlivým vlastníkům/správcům, náklady na aktualizaci vyjádření k existenci sítí</v>
      </c>
      <c r="BB20" s="147"/>
      <c r="BC20" s="147"/>
      <c r="BD20" s="147"/>
      <c r="BE20" s="147"/>
      <c r="BF20" s="147"/>
      <c r="BG20" s="147"/>
      <c r="BH20" s="147"/>
    </row>
    <row r="21" spans="1:60" ht="45" outlineLevel="1" x14ac:dyDescent="0.2">
      <c r="A21" s="175">
        <v>10</v>
      </c>
      <c r="B21" s="176" t="s">
        <v>115</v>
      </c>
      <c r="C21" s="183" t="s">
        <v>116</v>
      </c>
      <c r="D21" s="177" t="s">
        <v>88</v>
      </c>
      <c r="E21" s="178">
        <v>1</v>
      </c>
      <c r="F21" s="179"/>
      <c r="G21" s="180">
        <f>ROUND(E21*F21,2)</f>
        <v>0</v>
      </c>
      <c r="H21" s="158"/>
      <c r="I21" s="157">
        <f>ROUND(E21*H21,2)</f>
        <v>0</v>
      </c>
      <c r="J21" s="158"/>
      <c r="K21" s="157">
        <f>ROUND(E21*J21,2)</f>
        <v>0</v>
      </c>
      <c r="L21" s="157">
        <v>21</v>
      </c>
      <c r="M21" s="157">
        <f>G21*(1+L21/100)</f>
        <v>0</v>
      </c>
      <c r="N21" s="156">
        <v>0</v>
      </c>
      <c r="O21" s="156">
        <f>ROUND(E21*N21,2)</f>
        <v>0</v>
      </c>
      <c r="P21" s="156">
        <v>0</v>
      </c>
      <c r="Q21" s="156">
        <f>ROUND(E21*P21,2)</f>
        <v>0</v>
      </c>
      <c r="R21" s="157"/>
      <c r="S21" s="157" t="s">
        <v>89</v>
      </c>
      <c r="T21" s="157" t="s">
        <v>90</v>
      </c>
      <c r="U21" s="157">
        <v>0</v>
      </c>
      <c r="V21" s="157">
        <f>ROUND(E21*U21,2)</f>
        <v>0</v>
      </c>
      <c r="W21" s="157"/>
      <c r="X21" s="157" t="s">
        <v>91</v>
      </c>
      <c r="Y21" s="157" t="s">
        <v>92</v>
      </c>
      <c r="Z21" s="147"/>
      <c r="AA21" s="147"/>
      <c r="AB21" s="147"/>
      <c r="AC21" s="147"/>
      <c r="AD21" s="147"/>
      <c r="AE21" s="147"/>
      <c r="AF21" s="147"/>
      <c r="AG21" s="147" t="s">
        <v>93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45" outlineLevel="1" x14ac:dyDescent="0.2">
      <c r="A22" s="175">
        <v>11</v>
      </c>
      <c r="B22" s="176" t="s">
        <v>117</v>
      </c>
      <c r="C22" s="183" t="s">
        <v>118</v>
      </c>
      <c r="D22" s="177" t="s">
        <v>88</v>
      </c>
      <c r="E22" s="178">
        <v>1</v>
      </c>
      <c r="F22" s="179"/>
      <c r="G22" s="180">
        <f>ROUND(E22*F22,2)</f>
        <v>0</v>
      </c>
      <c r="H22" s="158"/>
      <c r="I22" s="157">
        <f>ROUND(E22*H22,2)</f>
        <v>0</v>
      </c>
      <c r="J22" s="158"/>
      <c r="K22" s="157">
        <f>ROUND(E22*J22,2)</f>
        <v>0</v>
      </c>
      <c r="L22" s="157">
        <v>21</v>
      </c>
      <c r="M22" s="157">
        <f>G22*(1+L22/100)</f>
        <v>0</v>
      </c>
      <c r="N22" s="156">
        <v>0</v>
      </c>
      <c r="O22" s="156">
        <f>ROUND(E22*N22,2)</f>
        <v>0</v>
      </c>
      <c r="P22" s="156">
        <v>0</v>
      </c>
      <c r="Q22" s="156">
        <f>ROUND(E22*P22,2)</f>
        <v>0</v>
      </c>
      <c r="R22" s="157"/>
      <c r="S22" s="157" t="s">
        <v>89</v>
      </c>
      <c r="T22" s="157" t="s">
        <v>90</v>
      </c>
      <c r="U22" s="157">
        <v>0</v>
      </c>
      <c r="V22" s="157">
        <f>ROUND(E22*U22,2)</f>
        <v>0</v>
      </c>
      <c r="W22" s="157"/>
      <c r="X22" s="157" t="s">
        <v>91</v>
      </c>
      <c r="Y22" s="157" t="s">
        <v>92</v>
      </c>
      <c r="Z22" s="147"/>
      <c r="AA22" s="147"/>
      <c r="AB22" s="147"/>
      <c r="AC22" s="147"/>
      <c r="AD22" s="147"/>
      <c r="AE22" s="147"/>
      <c r="AF22" s="147"/>
      <c r="AG22" s="147" t="s">
        <v>93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68">
        <v>12</v>
      </c>
      <c r="B23" s="169" t="s">
        <v>119</v>
      </c>
      <c r="C23" s="182" t="s">
        <v>120</v>
      </c>
      <c r="D23" s="170" t="s">
        <v>88</v>
      </c>
      <c r="E23" s="171">
        <v>1</v>
      </c>
      <c r="F23" s="172"/>
      <c r="G23" s="173">
        <f>ROUND(E23*F23,2)</f>
        <v>0</v>
      </c>
      <c r="H23" s="158"/>
      <c r="I23" s="157">
        <f>ROUND(E23*H23,2)</f>
        <v>0</v>
      </c>
      <c r="J23" s="158"/>
      <c r="K23" s="157">
        <f>ROUND(E23*J23,2)</f>
        <v>0</v>
      </c>
      <c r="L23" s="157">
        <v>21</v>
      </c>
      <c r="M23" s="157">
        <f>G23*(1+L23/100)</f>
        <v>0</v>
      </c>
      <c r="N23" s="156">
        <v>0</v>
      </c>
      <c r="O23" s="156">
        <f>ROUND(E23*N23,2)</f>
        <v>0</v>
      </c>
      <c r="P23" s="156">
        <v>0</v>
      </c>
      <c r="Q23" s="156">
        <f>ROUND(E23*P23,2)</f>
        <v>0</v>
      </c>
      <c r="R23" s="157"/>
      <c r="S23" s="157" t="s">
        <v>89</v>
      </c>
      <c r="T23" s="157" t="s">
        <v>90</v>
      </c>
      <c r="U23" s="157">
        <v>0</v>
      </c>
      <c r="V23" s="157">
        <f>ROUND(E23*U23,2)</f>
        <v>0</v>
      </c>
      <c r="W23" s="157"/>
      <c r="X23" s="157" t="s">
        <v>91</v>
      </c>
      <c r="Y23" s="157" t="s">
        <v>92</v>
      </c>
      <c r="Z23" s="147"/>
      <c r="AA23" s="147"/>
      <c r="AB23" s="147"/>
      <c r="AC23" s="147"/>
      <c r="AD23" s="147"/>
      <c r="AE23" s="147"/>
      <c r="AF23" s="147"/>
      <c r="AG23" s="147" t="s">
        <v>93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33.75" outlineLevel="2" x14ac:dyDescent="0.2">
      <c r="A24" s="154"/>
      <c r="B24" s="155"/>
      <c r="C24" s="256" t="s">
        <v>121</v>
      </c>
      <c r="D24" s="257"/>
      <c r="E24" s="257"/>
      <c r="F24" s="257"/>
      <c r="G24" s="2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95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74" t="str">
        <f>C24</f>
        <v>Pořizování fotodokumentace stavby včetně pasportizace a dokumentace skutečného stavu před zahájením stavby (ze stejných míst) . Objektu útulku "A" a objektu venkovních úprav "B"  (pro stavební část a všechny ostatní profese)</v>
      </c>
      <c r="BB24" s="147"/>
      <c r="BC24" s="147"/>
      <c r="BD24" s="147"/>
      <c r="BE24" s="147"/>
      <c r="BF24" s="147"/>
      <c r="BG24" s="147"/>
      <c r="BH24" s="147"/>
    </row>
    <row r="25" spans="1:60" ht="45" outlineLevel="1" x14ac:dyDescent="0.2">
      <c r="A25" s="175">
        <v>13</v>
      </c>
      <c r="B25" s="176" t="s">
        <v>122</v>
      </c>
      <c r="C25" s="183" t="s">
        <v>123</v>
      </c>
      <c r="D25" s="177" t="s">
        <v>88</v>
      </c>
      <c r="E25" s="178">
        <v>1</v>
      </c>
      <c r="F25" s="179"/>
      <c r="G25" s="180">
        <f t="shared" ref="G25:G30" si="7">ROUND(E25*F25,2)</f>
        <v>0</v>
      </c>
      <c r="H25" s="158"/>
      <c r="I25" s="157">
        <f t="shared" ref="I25:I30" si="8">ROUND(E25*H25,2)</f>
        <v>0</v>
      </c>
      <c r="J25" s="158"/>
      <c r="K25" s="157">
        <f t="shared" ref="K25:K30" si="9">ROUND(E25*J25,2)</f>
        <v>0</v>
      </c>
      <c r="L25" s="157">
        <v>21</v>
      </c>
      <c r="M25" s="157">
        <f t="shared" ref="M25:M30" si="10">G25*(1+L25/100)</f>
        <v>0</v>
      </c>
      <c r="N25" s="156">
        <v>0</v>
      </c>
      <c r="O25" s="156">
        <f t="shared" ref="O25:O30" si="11">ROUND(E25*N25,2)</f>
        <v>0</v>
      </c>
      <c r="P25" s="156">
        <v>0</v>
      </c>
      <c r="Q25" s="156">
        <f t="shared" ref="Q25:Q30" si="12">ROUND(E25*P25,2)</f>
        <v>0</v>
      </c>
      <c r="R25" s="157"/>
      <c r="S25" s="157" t="s">
        <v>89</v>
      </c>
      <c r="T25" s="157" t="s">
        <v>90</v>
      </c>
      <c r="U25" s="157">
        <v>0</v>
      </c>
      <c r="V25" s="157">
        <f t="shared" ref="V25:V30" si="13">ROUND(E25*U25,2)</f>
        <v>0</v>
      </c>
      <c r="W25" s="157"/>
      <c r="X25" s="157" t="s">
        <v>91</v>
      </c>
      <c r="Y25" s="157" t="s">
        <v>92</v>
      </c>
      <c r="Z25" s="147"/>
      <c r="AA25" s="147"/>
      <c r="AB25" s="147"/>
      <c r="AC25" s="147"/>
      <c r="AD25" s="147"/>
      <c r="AE25" s="147"/>
      <c r="AF25" s="147"/>
      <c r="AG25" s="147" t="s">
        <v>93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ht="33.75" outlineLevel="1" x14ac:dyDescent="0.2">
      <c r="A26" s="175">
        <v>14</v>
      </c>
      <c r="B26" s="176" t="s">
        <v>124</v>
      </c>
      <c r="C26" s="183" t="s">
        <v>125</v>
      </c>
      <c r="D26" s="177" t="s">
        <v>88</v>
      </c>
      <c r="E26" s="178">
        <v>1</v>
      </c>
      <c r="F26" s="179"/>
      <c r="G26" s="180">
        <f t="shared" si="7"/>
        <v>0</v>
      </c>
      <c r="H26" s="158"/>
      <c r="I26" s="157">
        <f t="shared" si="8"/>
        <v>0</v>
      </c>
      <c r="J26" s="158"/>
      <c r="K26" s="157">
        <f t="shared" si="9"/>
        <v>0</v>
      </c>
      <c r="L26" s="157">
        <v>21</v>
      </c>
      <c r="M26" s="157">
        <f t="shared" si="10"/>
        <v>0</v>
      </c>
      <c r="N26" s="156">
        <v>0</v>
      </c>
      <c r="O26" s="156">
        <f t="shared" si="11"/>
        <v>0</v>
      </c>
      <c r="P26" s="156">
        <v>0</v>
      </c>
      <c r="Q26" s="156">
        <f t="shared" si="12"/>
        <v>0</v>
      </c>
      <c r="R26" s="157"/>
      <c r="S26" s="157" t="s">
        <v>89</v>
      </c>
      <c r="T26" s="157" t="s">
        <v>90</v>
      </c>
      <c r="U26" s="157">
        <v>0</v>
      </c>
      <c r="V26" s="157">
        <f t="shared" si="13"/>
        <v>0</v>
      </c>
      <c r="W26" s="157"/>
      <c r="X26" s="157" t="s">
        <v>91</v>
      </c>
      <c r="Y26" s="157" t="s">
        <v>92</v>
      </c>
      <c r="Z26" s="147"/>
      <c r="AA26" s="147"/>
      <c r="AB26" s="147"/>
      <c r="AC26" s="147"/>
      <c r="AD26" s="147"/>
      <c r="AE26" s="147"/>
      <c r="AF26" s="147"/>
      <c r="AG26" s="147" t="s">
        <v>93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2.5" outlineLevel="1" x14ac:dyDescent="0.2">
      <c r="A27" s="175">
        <v>15</v>
      </c>
      <c r="B27" s="176" t="s">
        <v>126</v>
      </c>
      <c r="C27" s="183" t="s">
        <v>127</v>
      </c>
      <c r="D27" s="177" t="s">
        <v>128</v>
      </c>
      <c r="E27" s="178">
        <v>150</v>
      </c>
      <c r="F27" s="179"/>
      <c r="G27" s="180">
        <f t="shared" si="7"/>
        <v>0</v>
      </c>
      <c r="H27" s="158"/>
      <c r="I27" s="157">
        <f t="shared" si="8"/>
        <v>0</v>
      </c>
      <c r="J27" s="158"/>
      <c r="K27" s="157">
        <f t="shared" si="9"/>
        <v>0</v>
      </c>
      <c r="L27" s="157">
        <v>21</v>
      </c>
      <c r="M27" s="157">
        <f t="shared" si="10"/>
        <v>0</v>
      </c>
      <c r="N27" s="156">
        <v>0</v>
      </c>
      <c r="O27" s="156">
        <f t="shared" si="11"/>
        <v>0</v>
      </c>
      <c r="P27" s="156">
        <v>0</v>
      </c>
      <c r="Q27" s="156">
        <f t="shared" si="12"/>
        <v>0</v>
      </c>
      <c r="R27" s="157"/>
      <c r="S27" s="157" t="s">
        <v>89</v>
      </c>
      <c r="T27" s="157" t="s">
        <v>90</v>
      </c>
      <c r="U27" s="157">
        <v>0</v>
      </c>
      <c r="V27" s="157">
        <f t="shared" si="13"/>
        <v>0</v>
      </c>
      <c r="W27" s="157"/>
      <c r="X27" s="157" t="s">
        <v>91</v>
      </c>
      <c r="Y27" s="157" t="s">
        <v>92</v>
      </c>
      <c r="Z27" s="147"/>
      <c r="AA27" s="147"/>
      <c r="AB27" s="147"/>
      <c r="AC27" s="147"/>
      <c r="AD27" s="147"/>
      <c r="AE27" s="147"/>
      <c r="AF27" s="147"/>
      <c r="AG27" s="147" t="s">
        <v>93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outlineLevel="1" x14ac:dyDescent="0.2">
      <c r="A28" s="175">
        <v>16</v>
      </c>
      <c r="B28" s="176" t="s">
        <v>129</v>
      </c>
      <c r="C28" s="183" t="s">
        <v>130</v>
      </c>
      <c r="D28" s="177" t="s">
        <v>128</v>
      </c>
      <c r="E28" s="178">
        <v>54750</v>
      </c>
      <c r="F28" s="179"/>
      <c r="G28" s="180">
        <f t="shared" si="7"/>
        <v>0</v>
      </c>
      <c r="H28" s="158"/>
      <c r="I28" s="157">
        <f t="shared" si="8"/>
        <v>0</v>
      </c>
      <c r="J28" s="158"/>
      <c r="K28" s="157">
        <f t="shared" si="9"/>
        <v>0</v>
      </c>
      <c r="L28" s="157">
        <v>21</v>
      </c>
      <c r="M28" s="157">
        <f t="shared" si="10"/>
        <v>0</v>
      </c>
      <c r="N28" s="156">
        <v>0</v>
      </c>
      <c r="O28" s="156">
        <f t="shared" si="11"/>
        <v>0</v>
      </c>
      <c r="P28" s="156">
        <v>0</v>
      </c>
      <c r="Q28" s="156">
        <f t="shared" si="12"/>
        <v>0</v>
      </c>
      <c r="R28" s="157"/>
      <c r="S28" s="157" t="s">
        <v>89</v>
      </c>
      <c r="T28" s="157" t="s">
        <v>90</v>
      </c>
      <c r="U28" s="157">
        <v>0</v>
      </c>
      <c r="V28" s="157">
        <f t="shared" si="13"/>
        <v>0</v>
      </c>
      <c r="W28" s="157"/>
      <c r="X28" s="157" t="s">
        <v>91</v>
      </c>
      <c r="Y28" s="157" t="s">
        <v>92</v>
      </c>
      <c r="Z28" s="147"/>
      <c r="AA28" s="147"/>
      <c r="AB28" s="147"/>
      <c r="AC28" s="147"/>
      <c r="AD28" s="147"/>
      <c r="AE28" s="147"/>
      <c r="AF28" s="147"/>
      <c r="AG28" s="147" t="s">
        <v>93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2.5" outlineLevel="1" x14ac:dyDescent="0.2">
      <c r="A29" s="175">
        <v>17</v>
      </c>
      <c r="B29" s="176" t="s">
        <v>131</v>
      </c>
      <c r="C29" s="183" t="s">
        <v>132</v>
      </c>
      <c r="D29" s="177" t="s">
        <v>128</v>
      </c>
      <c r="E29" s="178">
        <v>150</v>
      </c>
      <c r="F29" s="179"/>
      <c r="G29" s="180">
        <f t="shared" si="7"/>
        <v>0</v>
      </c>
      <c r="H29" s="158"/>
      <c r="I29" s="157">
        <f t="shared" si="8"/>
        <v>0</v>
      </c>
      <c r="J29" s="158"/>
      <c r="K29" s="157">
        <f t="shared" si="9"/>
        <v>0</v>
      </c>
      <c r="L29" s="157">
        <v>21</v>
      </c>
      <c r="M29" s="157">
        <f t="shared" si="10"/>
        <v>0</v>
      </c>
      <c r="N29" s="156">
        <v>0</v>
      </c>
      <c r="O29" s="156">
        <f t="shared" si="11"/>
        <v>0</v>
      </c>
      <c r="P29" s="156">
        <v>0</v>
      </c>
      <c r="Q29" s="156">
        <f t="shared" si="12"/>
        <v>0</v>
      </c>
      <c r="R29" s="157"/>
      <c r="S29" s="157" t="s">
        <v>89</v>
      </c>
      <c r="T29" s="157" t="s">
        <v>90</v>
      </c>
      <c r="U29" s="157">
        <v>0</v>
      </c>
      <c r="V29" s="157">
        <f t="shared" si="13"/>
        <v>0</v>
      </c>
      <c r="W29" s="157"/>
      <c r="X29" s="157" t="s">
        <v>91</v>
      </c>
      <c r="Y29" s="157" t="s">
        <v>92</v>
      </c>
      <c r="Z29" s="147"/>
      <c r="AA29" s="147"/>
      <c r="AB29" s="147"/>
      <c r="AC29" s="147"/>
      <c r="AD29" s="147"/>
      <c r="AE29" s="147"/>
      <c r="AF29" s="147"/>
      <c r="AG29" s="147" t="s">
        <v>93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68">
        <v>18</v>
      </c>
      <c r="B30" s="169" t="s">
        <v>133</v>
      </c>
      <c r="C30" s="182" t="s">
        <v>134</v>
      </c>
      <c r="D30" s="170" t="s">
        <v>88</v>
      </c>
      <c r="E30" s="171">
        <v>1</v>
      </c>
      <c r="F30" s="172"/>
      <c r="G30" s="173">
        <f t="shared" si="7"/>
        <v>0</v>
      </c>
      <c r="H30" s="158"/>
      <c r="I30" s="157">
        <f t="shared" si="8"/>
        <v>0</v>
      </c>
      <c r="J30" s="158"/>
      <c r="K30" s="157">
        <f t="shared" si="9"/>
        <v>0</v>
      </c>
      <c r="L30" s="157">
        <v>21</v>
      </c>
      <c r="M30" s="157">
        <f t="shared" si="10"/>
        <v>0</v>
      </c>
      <c r="N30" s="156">
        <v>0</v>
      </c>
      <c r="O30" s="156">
        <f t="shared" si="11"/>
        <v>0</v>
      </c>
      <c r="P30" s="156">
        <v>0</v>
      </c>
      <c r="Q30" s="156">
        <f t="shared" si="12"/>
        <v>0</v>
      </c>
      <c r="R30" s="157"/>
      <c r="S30" s="157" t="s">
        <v>89</v>
      </c>
      <c r="T30" s="157" t="s">
        <v>90</v>
      </c>
      <c r="U30" s="157">
        <v>0</v>
      </c>
      <c r="V30" s="157">
        <f t="shared" si="13"/>
        <v>0</v>
      </c>
      <c r="W30" s="157"/>
      <c r="X30" s="157" t="s">
        <v>91</v>
      </c>
      <c r="Y30" s="157" t="s">
        <v>92</v>
      </c>
      <c r="Z30" s="147"/>
      <c r="AA30" s="147"/>
      <c r="AB30" s="147"/>
      <c r="AC30" s="147"/>
      <c r="AD30" s="147"/>
      <c r="AE30" s="147"/>
      <c r="AF30" s="147"/>
      <c r="AG30" s="147" t="s">
        <v>93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33.75" outlineLevel="2" x14ac:dyDescent="0.2">
      <c r="A31" s="154"/>
      <c r="B31" s="155"/>
      <c r="C31" s="256" t="s">
        <v>135</v>
      </c>
      <c r="D31" s="257"/>
      <c r="E31" s="257"/>
      <c r="F31" s="257"/>
      <c r="G31" s="2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95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74" t="str">
        <f>C31</f>
        <v>Projektová dokumentace skutečného provedení ve 2-ti tištěných vyhotoveních a 2x v digitální formě ve formátu pdf a dwg na elektronickém záznamovém nosiči. Objektu útulku "A" a objektu venkovních úprav "B"  (pro stavební část a všechny ostatní profese)</v>
      </c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68">
        <v>19</v>
      </c>
      <c r="B32" s="169" t="s">
        <v>136</v>
      </c>
      <c r="C32" s="182" t="s">
        <v>137</v>
      </c>
      <c r="D32" s="170" t="s">
        <v>88</v>
      </c>
      <c r="E32" s="171">
        <v>1</v>
      </c>
      <c r="F32" s="172"/>
      <c r="G32" s="173">
        <f>ROUND(E32*F32,2)</f>
        <v>0</v>
      </c>
      <c r="H32" s="158"/>
      <c r="I32" s="157">
        <f>ROUND(E32*H32,2)</f>
        <v>0</v>
      </c>
      <c r="J32" s="158"/>
      <c r="K32" s="157">
        <f>ROUND(E32*J32,2)</f>
        <v>0</v>
      </c>
      <c r="L32" s="157">
        <v>21</v>
      </c>
      <c r="M32" s="157">
        <f>G32*(1+L32/100)</f>
        <v>0</v>
      </c>
      <c r="N32" s="156">
        <v>0</v>
      </c>
      <c r="O32" s="156">
        <f>ROUND(E32*N32,2)</f>
        <v>0</v>
      </c>
      <c r="P32" s="156">
        <v>0</v>
      </c>
      <c r="Q32" s="156">
        <f>ROUND(E32*P32,2)</f>
        <v>0</v>
      </c>
      <c r="R32" s="157"/>
      <c r="S32" s="157" t="s">
        <v>89</v>
      </c>
      <c r="T32" s="157" t="s">
        <v>90</v>
      </c>
      <c r="U32" s="157">
        <v>0</v>
      </c>
      <c r="V32" s="157">
        <f>ROUND(E32*U32,2)</f>
        <v>0</v>
      </c>
      <c r="W32" s="157"/>
      <c r="X32" s="157" t="s">
        <v>91</v>
      </c>
      <c r="Y32" s="157" t="s">
        <v>92</v>
      </c>
      <c r="Z32" s="147"/>
      <c r="AA32" s="147"/>
      <c r="AB32" s="147"/>
      <c r="AC32" s="147"/>
      <c r="AD32" s="147"/>
      <c r="AE32" s="147"/>
      <c r="AF32" s="147"/>
      <c r="AG32" s="147" t="s">
        <v>93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33.75" outlineLevel="2" x14ac:dyDescent="0.2">
      <c r="A33" s="154"/>
      <c r="B33" s="155"/>
      <c r="C33" s="256" t="s">
        <v>138</v>
      </c>
      <c r="D33" s="257"/>
      <c r="E33" s="257"/>
      <c r="F33" s="257"/>
      <c r="G33" s="257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7"/>
      <c r="AA33" s="147"/>
      <c r="AB33" s="147"/>
      <c r="AC33" s="147"/>
      <c r="AD33" s="147"/>
      <c r="AE33" s="147"/>
      <c r="AF33" s="147"/>
      <c r="AG33" s="147" t="s">
        <v>95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74" t="str">
        <f>C33</f>
        <v>KOLAUDAČNÍ ŘÍZENÍ. Veškeré doklady potřebné ke kolaudaci - revizní zprávy, tlakové zkoušky, prohlášení o shodě k použitým materiálům, revize hronmosvodu, zkoušky těsnosti, ..... Objektu útulku "A" a objektu venkovních úprav "B"  (pro stavební část a všechny ostatní profese)</v>
      </c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68">
        <v>20</v>
      </c>
      <c r="B34" s="169" t="s">
        <v>139</v>
      </c>
      <c r="C34" s="182" t="s">
        <v>140</v>
      </c>
      <c r="D34" s="170" t="s">
        <v>88</v>
      </c>
      <c r="E34" s="171">
        <v>1</v>
      </c>
      <c r="F34" s="172"/>
      <c r="G34" s="173">
        <f>ROUND(E34*F34,2)</f>
        <v>0</v>
      </c>
      <c r="H34" s="158"/>
      <c r="I34" s="157">
        <f>ROUND(E34*H34,2)</f>
        <v>0</v>
      </c>
      <c r="J34" s="158"/>
      <c r="K34" s="157">
        <f>ROUND(E34*J34,2)</f>
        <v>0</v>
      </c>
      <c r="L34" s="157">
        <v>21</v>
      </c>
      <c r="M34" s="157">
        <f>G34*(1+L34/100)</f>
        <v>0</v>
      </c>
      <c r="N34" s="156">
        <v>0</v>
      </c>
      <c r="O34" s="156">
        <f>ROUND(E34*N34,2)</f>
        <v>0</v>
      </c>
      <c r="P34" s="156">
        <v>0</v>
      </c>
      <c r="Q34" s="156">
        <f>ROUND(E34*P34,2)</f>
        <v>0</v>
      </c>
      <c r="R34" s="157"/>
      <c r="S34" s="157" t="s">
        <v>89</v>
      </c>
      <c r="T34" s="157" t="s">
        <v>90</v>
      </c>
      <c r="U34" s="157">
        <v>0</v>
      </c>
      <c r="V34" s="157">
        <f>ROUND(E34*U34,2)</f>
        <v>0</v>
      </c>
      <c r="W34" s="157"/>
      <c r="X34" s="157" t="s">
        <v>91</v>
      </c>
      <c r="Y34" s="157" t="s">
        <v>92</v>
      </c>
      <c r="Z34" s="147"/>
      <c r="AA34" s="147"/>
      <c r="AB34" s="147"/>
      <c r="AC34" s="147"/>
      <c r="AD34" s="147"/>
      <c r="AE34" s="147"/>
      <c r="AF34" s="147"/>
      <c r="AG34" s="147" t="s">
        <v>93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33.75" outlineLevel="2" x14ac:dyDescent="0.2">
      <c r="A35" s="154"/>
      <c r="B35" s="155"/>
      <c r="C35" s="256" t="s">
        <v>141</v>
      </c>
      <c r="D35" s="257"/>
      <c r="E35" s="257"/>
      <c r="F35" s="257"/>
      <c r="G35" s="25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95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74" t="str">
        <f>C35</f>
        <v>Vyhotovení geometrického plánu stavby ve 3 vyhotoveních v tištěné verzi a 2x v digitální verzi na CD pro potřeby kolaudace a zápisu do KN. Objektu útulku "A" a objektu venkovních úprav "B"  (pro stavební část a všechny ostatní profese)</v>
      </c>
      <c r="BB35" s="147"/>
      <c r="BC35" s="147"/>
      <c r="BD35" s="147"/>
      <c r="BE35" s="147"/>
      <c r="BF35" s="147"/>
      <c r="BG35" s="147"/>
      <c r="BH35" s="147"/>
    </row>
    <row r="36" spans="1:60" ht="45" outlineLevel="1" x14ac:dyDescent="0.2">
      <c r="A36" s="175">
        <v>21</v>
      </c>
      <c r="B36" s="176" t="s">
        <v>142</v>
      </c>
      <c r="C36" s="183" t="s">
        <v>143</v>
      </c>
      <c r="D36" s="177" t="s">
        <v>88</v>
      </c>
      <c r="E36" s="178">
        <v>1</v>
      </c>
      <c r="F36" s="179"/>
      <c r="G36" s="180">
        <f>ROUND(E36*F36,2)</f>
        <v>0</v>
      </c>
      <c r="H36" s="158"/>
      <c r="I36" s="157">
        <f>ROUND(E36*H36,2)</f>
        <v>0</v>
      </c>
      <c r="J36" s="158"/>
      <c r="K36" s="157">
        <f>ROUND(E36*J36,2)</f>
        <v>0</v>
      </c>
      <c r="L36" s="157">
        <v>21</v>
      </c>
      <c r="M36" s="157">
        <f>G36*(1+L36/100)</f>
        <v>0</v>
      </c>
      <c r="N36" s="156">
        <v>0</v>
      </c>
      <c r="O36" s="156">
        <f>ROUND(E36*N36,2)</f>
        <v>0</v>
      </c>
      <c r="P36" s="156">
        <v>0</v>
      </c>
      <c r="Q36" s="156">
        <f>ROUND(E36*P36,2)</f>
        <v>0</v>
      </c>
      <c r="R36" s="157"/>
      <c r="S36" s="157" t="s">
        <v>89</v>
      </c>
      <c r="T36" s="157" t="s">
        <v>90</v>
      </c>
      <c r="U36" s="157">
        <v>0</v>
      </c>
      <c r="V36" s="157">
        <f>ROUND(E36*U36,2)</f>
        <v>0</v>
      </c>
      <c r="W36" s="157"/>
      <c r="X36" s="157" t="s">
        <v>91</v>
      </c>
      <c r="Y36" s="157" t="s">
        <v>92</v>
      </c>
      <c r="Z36" s="147"/>
      <c r="AA36" s="147"/>
      <c r="AB36" s="147"/>
      <c r="AC36" s="147"/>
      <c r="AD36" s="147"/>
      <c r="AE36" s="147"/>
      <c r="AF36" s="147"/>
      <c r="AG36" s="147" t="s">
        <v>93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2.5" outlineLevel="1" x14ac:dyDescent="0.2">
      <c r="A37" s="168">
        <v>22</v>
      </c>
      <c r="B37" s="169" t="s">
        <v>144</v>
      </c>
      <c r="C37" s="182" t="s">
        <v>145</v>
      </c>
      <c r="D37" s="170" t="s">
        <v>146</v>
      </c>
      <c r="E37" s="171">
        <v>1</v>
      </c>
      <c r="F37" s="172"/>
      <c r="G37" s="173">
        <f>ROUND(E37*F37,2)</f>
        <v>0</v>
      </c>
      <c r="H37" s="158"/>
      <c r="I37" s="157">
        <f>ROUND(E37*H37,2)</f>
        <v>0</v>
      </c>
      <c r="J37" s="158"/>
      <c r="K37" s="157">
        <f>ROUND(E37*J37,2)</f>
        <v>0</v>
      </c>
      <c r="L37" s="157">
        <v>21</v>
      </c>
      <c r="M37" s="157">
        <f>G37*(1+L37/100)</f>
        <v>0</v>
      </c>
      <c r="N37" s="156">
        <v>0</v>
      </c>
      <c r="O37" s="156">
        <f>ROUND(E37*N37,2)</f>
        <v>0</v>
      </c>
      <c r="P37" s="156">
        <v>0</v>
      </c>
      <c r="Q37" s="156">
        <f>ROUND(E37*P37,2)</f>
        <v>0</v>
      </c>
      <c r="R37" s="157"/>
      <c r="S37" s="157" t="s">
        <v>89</v>
      </c>
      <c r="T37" s="157" t="s">
        <v>90</v>
      </c>
      <c r="U37" s="157">
        <v>0</v>
      </c>
      <c r="V37" s="157">
        <f>ROUND(E37*U37,2)</f>
        <v>0</v>
      </c>
      <c r="W37" s="157"/>
      <c r="X37" s="157" t="s">
        <v>147</v>
      </c>
      <c r="Y37" s="157" t="s">
        <v>92</v>
      </c>
      <c r="Z37" s="147"/>
      <c r="AA37" s="147"/>
      <c r="AB37" s="147"/>
      <c r="AC37" s="147"/>
      <c r="AD37" s="147"/>
      <c r="AE37" s="147"/>
      <c r="AF37" s="147"/>
      <c r="AG37" s="147" t="s">
        <v>148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33.75" outlineLevel="2" x14ac:dyDescent="0.2">
      <c r="A38" s="154"/>
      <c r="B38" s="155"/>
      <c r="C38" s="256" t="s">
        <v>149</v>
      </c>
      <c r="D38" s="257"/>
      <c r="E38" s="257"/>
      <c r="F38" s="257"/>
      <c r="G38" s="2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95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74" t="str">
        <f>C38</f>
        <v>Dodávka a montáž provizorního přístřešku na kafilerní box, rozm. 4,00 x 4,00 m, výška 2,20 m, lehká konstrukce - 3 pole pletivo, 1 pole volné, lehké zastřešení plechovou krytinou, ukotvení přístřešku pomocí zemních vrutů - kompletní provedení vč. dopravy a manipulace</v>
      </c>
      <c r="BB38" s="147"/>
      <c r="BC38" s="147"/>
      <c r="BD38" s="147"/>
      <c r="BE38" s="147"/>
      <c r="BF38" s="147"/>
      <c r="BG38" s="147"/>
      <c r="BH38" s="147"/>
    </row>
    <row r="39" spans="1:60" ht="33.75" outlineLevel="1" x14ac:dyDescent="0.2">
      <c r="A39" s="168">
        <v>23</v>
      </c>
      <c r="B39" s="169" t="s">
        <v>150</v>
      </c>
      <c r="C39" s="182" t="s">
        <v>151</v>
      </c>
      <c r="D39" s="170" t="s">
        <v>152</v>
      </c>
      <c r="E39" s="171">
        <v>1</v>
      </c>
      <c r="F39" s="172"/>
      <c r="G39" s="173">
        <f>ROUND(E39*F39,2)</f>
        <v>0</v>
      </c>
      <c r="H39" s="158"/>
      <c r="I39" s="157">
        <f>ROUND(E39*H39,2)</f>
        <v>0</v>
      </c>
      <c r="J39" s="158"/>
      <c r="K39" s="157">
        <f>ROUND(E39*J39,2)</f>
        <v>0</v>
      </c>
      <c r="L39" s="157">
        <v>21</v>
      </c>
      <c r="M39" s="157">
        <f>G39*(1+L39/100)</f>
        <v>0</v>
      </c>
      <c r="N39" s="156">
        <v>0</v>
      </c>
      <c r="O39" s="156">
        <f>ROUND(E39*N39,2)</f>
        <v>0</v>
      </c>
      <c r="P39" s="156">
        <v>0</v>
      </c>
      <c r="Q39" s="156">
        <f>ROUND(E39*P39,2)</f>
        <v>0</v>
      </c>
      <c r="R39" s="157"/>
      <c r="S39" s="157" t="s">
        <v>89</v>
      </c>
      <c r="T39" s="157" t="s">
        <v>153</v>
      </c>
      <c r="U39" s="157">
        <v>0</v>
      </c>
      <c r="V39" s="157">
        <f>ROUND(E39*U39,2)</f>
        <v>0</v>
      </c>
      <c r="W39" s="157"/>
      <c r="X39" s="157" t="s">
        <v>91</v>
      </c>
      <c r="Y39" s="157" t="s">
        <v>92</v>
      </c>
      <c r="Z39" s="147"/>
      <c r="AA39" s="147"/>
      <c r="AB39" s="147"/>
      <c r="AC39" s="147"/>
      <c r="AD39" s="147"/>
      <c r="AE39" s="147"/>
      <c r="AF39" s="147"/>
      <c r="AG39" s="147" t="s">
        <v>154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x14ac:dyDescent="0.2">
      <c r="A40" s="3"/>
      <c r="B40" s="4"/>
      <c r="C40" s="184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AE40">
        <v>12</v>
      </c>
      <c r="AF40">
        <v>21</v>
      </c>
      <c r="AG40" t="s">
        <v>70</v>
      </c>
    </row>
    <row r="41" spans="1:60" x14ac:dyDescent="0.2">
      <c r="A41" s="150"/>
      <c r="B41" s="151" t="s">
        <v>31</v>
      </c>
      <c r="C41" s="185"/>
      <c r="D41" s="152"/>
      <c r="E41" s="153"/>
      <c r="F41" s="153"/>
      <c r="G41" s="167">
        <f>G8</f>
        <v>0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E41">
        <f>SUMIF(L7:L39,AE40,G7:G39)</f>
        <v>0</v>
      </c>
      <c r="AF41">
        <f>SUMIF(L7:L39,AF40,G7:G39)</f>
        <v>0</v>
      </c>
      <c r="AG41" t="s">
        <v>155</v>
      </c>
    </row>
    <row r="42" spans="1:60" x14ac:dyDescent="0.2">
      <c r="A42" s="3"/>
      <c r="B42" s="4"/>
      <c r="C42" s="184"/>
      <c r="D42" s="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60" x14ac:dyDescent="0.2">
      <c r="A43" s="3"/>
      <c r="B43" s="4"/>
      <c r="C43" s="184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60" x14ac:dyDescent="0.2">
      <c r="A44" s="242" t="s">
        <v>156</v>
      </c>
      <c r="B44" s="242"/>
      <c r="C44" s="243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60" x14ac:dyDescent="0.2">
      <c r="A45" s="244"/>
      <c r="B45" s="245"/>
      <c r="C45" s="246"/>
      <c r="D45" s="245"/>
      <c r="E45" s="245"/>
      <c r="F45" s="245"/>
      <c r="G45" s="247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AG45" t="s">
        <v>157</v>
      </c>
    </row>
    <row r="46" spans="1:60" x14ac:dyDescent="0.2">
      <c r="A46" s="248"/>
      <c r="B46" s="249"/>
      <c r="C46" s="250"/>
      <c r="D46" s="249"/>
      <c r="E46" s="249"/>
      <c r="F46" s="249"/>
      <c r="G46" s="251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60" x14ac:dyDescent="0.2">
      <c r="A47" s="248"/>
      <c r="B47" s="249"/>
      <c r="C47" s="250"/>
      <c r="D47" s="249"/>
      <c r="E47" s="249"/>
      <c r="F47" s="249"/>
      <c r="G47" s="251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60" x14ac:dyDescent="0.2">
      <c r="A48" s="248"/>
      <c r="B48" s="249"/>
      <c r="C48" s="250"/>
      <c r="D48" s="249"/>
      <c r="E48" s="249"/>
      <c r="F48" s="249"/>
      <c r="G48" s="251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33" x14ac:dyDescent="0.2">
      <c r="A49" s="252"/>
      <c r="B49" s="253"/>
      <c r="C49" s="254"/>
      <c r="D49" s="253"/>
      <c r="E49" s="253"/>
      <c r="F49" s="253"/>
      <c r="G49" s="255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33" x14ac:dyDescent="0.2">
      <c r="A50" s="3"/>
      <c r="B50" s="4"/>
      <c r="C50" s="184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33" x14ac:dyDescent="0.2">
      <c r="C51" s="186"/>
      <c r="D51" s="10"/>
      <c r="AG51" t="s">
        <v>158</v>
      </c>
    </row>
    <row r="52" spans="1:33" x14ac:dyDescent="0.2">
      <c r="D52" s="10"/>
    </row>
    <row r="53" spans="1:33" x14ac:dyDescent="0.2">
      <c r="D53" s="10"/>
    </row>
    <row r="54" spans="1:33" x14ac:dyDescent="0.2">
      <c r="D54" s="10"/>
    </row>
    <row r="55" spans="1:33" x14ac:dyDescent="0.2">
      <c r="D55" s="10"/>
    </row>
    <row r="56" spans="1:33" x14ac:dyDescent="0.2">
      <c r="D56" s="10"/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syYPrF/gvC9/XA6lf4YfBG8gbVHMPpnXqQ9HlcRvUiaQwM3PYprCSa+3IW4VjWZPdyplfQI7oMnjJMDjVp3yw==" saltValue="lWPwhFXFILcHK8SV/RHHGA==" spinCount="100000" sheet="1" formatRows="0"/>
  <mergeCells count="14">
    <mergeCell ref="A1:G1"/>
    <mergeCell ref="C2:G2"/>
    <mergeCell ref="C3:G3"/>
    <mergeCell ref="C4:G4"/>
    <mergeCell ref="A44:C44"/>
    <mergeCell ref="A45:G49"/>
    <mergeCell ref="C10:G10"/>
    <mergeCell ref="C12:G12"/>
    <mergeCell ref="C20:G20"/>
    <mergeCell ref="C24:G24"/>
    <mergeCell ref="C31:G31"/>
    <mergeCell ref="C33:G33"/>
    <mergeCell ref="C35:G35"/>
    <mergeCell ref="C38:G3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03 05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'03 05 Pol'!Názvy_tisku</vt:lpstr>
      <vt:lpstr>oadresa</vt:lpstr>
      <vt:lpstr>Stavba!Objednatel</vt:lpstr>
      <vt:lpstr>Stavba!Objekt</vt:lpstr>
      <vt:lpstr>'03 05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Vilímec</dc:creator>
  <cp:lastModifiedBy>Kudela Petr</cp:lastModifiedBy>
  <cp:lastPrinted>2019-03-19T12:27:02Z</cp:lastPrinted>
  <dcterms:created xsi:type="dcterms:W3CDTF">2009-04-08T07:15:50Z</dcterms:created>
  <dcterms:modified xsi:type="dcterms:W3CDTF">2026-02-20T10:38:03Z</dcterms:modified>
</cp:coreProperties>
</file>